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ite.jci.com/personal/jgrysca_jci_com/Documents/Desktop/"/>
    </mc:Choice>
  </mc:AlternateContent>
  <xr:revisionPtr revIDLastSave="0" documentId="8_{2663D346-4DB0-4594-ABE1-31854971DF48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roduct Portfolio" sheetId="3" r:id="rId1"/>
    <sheet name="Purchase Order" sheetId="1" r:id="rId2"/>
    <sheet name="DNU" sheetId="7" state="hidden" r:id="rId3"/>
  </sheets>
  <definedNames>
    <definedName name="_xlnm._FilterDatabase" localSheetId="0" hidden="1">'Product Portfolio'!$A$3:$C$47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J41" i="1" s="1"/>
  <c r="B41" i="1"/>
  <c r="B40" i="1"/>
  <c r="I39" i="1"/>
  <c r="J39" i="1" s="1"/>
  <c r="B39" i="1"/>
  <c r="I38" i="1"/>
  <c r="J38" i="1" s="1"/>
  <c r="B38" i="1"/>
  <c r="I37" i="1"/>
  <c r="J37" i="1" s="1"/>
  <c r="B37" i="1"/>
  <c r="B36" i="1"/>
  <c r="D18" i="3" l="1"/>
  <c r="I36" i="1" s="1"/>
  <c r="J36" i="1" s="1"/>
  <c r="D19" i="3"/>
  <c r="D7" i="3"/>
  <c r="D8" i="3"/>
  <c r="I40" i="1" s="1"/>
  <c r="J40" i="1" s="1"/>
  <c r="D9" i="3"/>
  <c r="D10" i="3"/>
  <c r="D11" i="3"/>
  <c r="D12" i="3"/>
  <c r="D13" i="3"/>
  <c r="D14" i="3"/>
  <c r="D15" i="3"/>
  <c r="D16" i="3"/>
  <c r="D17" i="3"/>
  <c r="D20" i="3"/>
  <c r="D21" i="3"/>
  <c r="D22" i="3"/>
  <c r="D23" i="3"/>
  <c r="D25" i="3"/>
  <c r="D26" i="3"/>
  <c r="D27" i="3"/>
  <c r="D28" i="3"/>
  <c r="D29" i="3"/>
  <c r="D30" i="3"/>
  <c r="D31" i="3"/>
  <c r="D32" i="3"/>
  <c r="D33" i="3"/>
  <c r="D24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5" i="3"/>
  <c r="D6" i="3"/>
  <c r="D4" i="3"/>
  <c r="I26" i="1" l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B26" i="1"/>
  <c r="B27" i="1"/>
  <c r="B28" i="1"/>
  <c r="B29" i="1"/>
  <c r="B30" i="1"/>
  <c r="B31" i="1"/>
  <c r="B32" i="1"/>
  <c r="B33" i="1"/>
  <c r="B34" i="1"/>
  <c r="B35" i="1"/>
  <c r="I25" i="1"/>
  <c r="B25" i="1"/>
  <c r="J25" i="1" l="1"/>
  <c r="J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Gryscavage</author>
  </authors>
  <commentList>
    <comment ref="I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 obtain pricing, go to the Product Portfolio Tab and enter Dealer Discount.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<sst xmlns="http://schemas.openxmlformats.org/spreadsheetml/2006/main" count="180" uniqueCount="138">
  <si>
    <t xml:space="preserve">Purchase Order </t>
  </si>
  <si>
    <t>Date</t>
  </si>
  <si>
    <t>P.O. Number</t>
  </si>
  <si>
    <t>Account #</t>
  </si>
  <si>
    <t>Salesperson Name</t>
  </si>
  <si>
    <t>Job Name</t>
  </si>
  <si>
    <t xml:space="preserve">Note: "Save as" a new file name and email completed order to Tyco Customer Service at:  </t>
  </si>
  <si>
    <t>tfppcustomerservice@tycoint.com</t>
  </si>
  <si>
    <t>Dealer</t>
  </si>
  <si>
    <t>Ship To</t>
  </si>
  <si>
    <t>Company Name</t>
  </si>
  <si>
    <t>Name</t>
  </si>
  <si>
    <t>Contact Name</t>
  </si>
  <si>
    <t>Address</t>
  </si>
  <si>
    <t>City</t>
  </si>
  <si>
    <t>State</t>
  </si>
  <si>
    <t>Postal Code</t>
  </si>
  <si>
    <t>Email</t>
  </si>
  <si>
    <t>Special</t>
  </si>
  <si>
    <t>Phone</t>
  </si>
  <si>
    <t>Ship Via</t>
  </si>
  <si>
    <t>Shipping Method</t>
  </si>
  <si>
    <t>Shipping Account #</t>
  </si>
  <si>
    <t>Shipping Terms</t>
  </si>
  <si>
    <t>Part Number</t>
  </si>
  <si>
    <t>Description</t>
  </si>
  <si>
    <t>Qty</t>
  </si>
  <si>
    <t>Unit Price</t>
  </si>
  <si>
    <t>Total</t>
  </si>
  <si>
    <t>Notes and Instructions</t>
  </si>
  <si>
    <t>FedEx</t>
  </si>
  <si>
    <t>Priority Overnight</t>
  </si>
  <si>
    <t>UPS</t>
  </si>
  <si>
    <t>Standard Overnight</t>
  </si>
  <si>
    <t>Air 2 Day</t>
  </si>
  <si>
    <t>Air 3 Day</t>
  </si>
  <si>
    <t>Ground</t>
  </si>
  <si>
    <t>CONTROL PANEL</t>
  </si>
  <si>
    <t>MSRP</t>
  </si>
  <si>
    <t>INITIATING DEVICES</t>
  </si>
  <si>
    <t>CWSI-301</t>
  </si>
  <si>
    <t>TANDEM SMOKE DETECTOR</t>
  </si>
  <si>
    <t>CWSI-302</t>
  </si>
  <si>
    <t>SMOKE DETECTOR (NON -AUDIBLE)</t>
  </si>
  <si>
    <t>CWSI-310</t>
  </si>
  <si>
    <t>PULL STATION</t>
  </si>
  <si>
    <t>CWSI-345</t>
  </si>
  <si>
    <t>FIRE TRANSMITTER</t>
  </si>
  <si>
    <t>CWSI-345TS</t>
  </si>
  <si>
    <t>FIRE TRANSMITTER,TAMPER SWITCH</t>
  </si>
  <si>
    <t>CWSI-350</t>
  </si>
  <si>
    <t>CO DETECTOR</t>
  </si>
  <si>
    <t>NOTIFICATION APPLIANCES</t>
  </si>
  <si>
    <t>CWSI-520R</t>
  </si>
  <si>
    <t>520 LOW FREQUENCY SOUNDER RED</t>
  </si>
  <si>
    <t>CWSI-520W</t>
  </si>
  <si>
    <t>520 LOW FREQUENCY SOUNDER WHT</t>
  </si>
  <si>
    <t>SPARE PARTS</t>
  </si>
  <si>
    <t>CWSI-AR3-AR5-KIT</t>
  </si>
  <si>
    <t>AR3 TO AR5 UPGRADE KIT</t>
  </si>
  <si>
    <t>REPEATERS</t>
  </si>
  <si>
    <t>CWSI-AR-5</t>
  </si>
  <si>
    <t>AR5 REPEATER</t>
  </si>
  <si>
    <t>CWSI-AR5-RM5</t>
  </si>
  <si>
    <t>RELAY MODULE</t>
  </si>
  <si>
    <t>CWSI-ASC3K5LCDS</t>
  </si>
  <si>
    <t>CP3500D LCD DISPLAY &amp; KEYBOARD</t>
  </si>
  <si>
    <t>CWSI-ASC3K6LCDS</t>
  </si>
  <si>
    <t>CP3600P LCD DISPLAY &amp; KEYBOARD</t>
  </si>
  <si>
    <t>CWSI-BA-37-28AHS</t>
  </si>
  <si>
    <t>BATT, RECHARGEABLE, 3.7LITHIUM</t>
  </si>
  <si>
    <t>CWSI-BAT-3619PS</t>
  </si>
  <si>
    <t>LITHIUM BATTERY, D, 3.6V 19AH</t>
  </si>
  <si>
    <t>CWSI-CA10I01802S</t>
  </si>
  <si>
    <t>10" BATTERY CABLE ASSEMBLY</t>
  </si>
  <si>
    <t>CWSI-CA17I51802S</t>
  </si>
  <si>
    <t>17.5" BATTERY CABLE</t>
  </si>
  <si>
    <t>CWSI-CA600-1801S</t>
  </si>
  <si>
    <t>6" BATT CABLE ASSEMBLY,1 WIRE</t>
  </si>
  <si>
    <t>ANTENNAS</t>
  </si>
  <si>
    <t>CWSI-OM-3S</t>
  </si>
  <si>
    <t>HIGH GAIN 5DB OMNI ANTENNA</t>
  </si>
  <si>
    <t>CWSI-CA8XSN100S</t>
  </si>
  <si>
    <t>100' YAGI ANTENNA CABLE ONLY</t>
  </si>
  <si>
    <t>CWSI-CA8XSN30S</t>
  </si>
  <si>
    <t>30' YAGI ANTENNA CABLE ONLY</t>
  </si>
  <si>
    <t>CWSI-CA8XSN70S</t>
  </si>
  <si>
    <t>70' YAGI ANTENNA CABLE ONLY</t>
  </si>
  <si>
    <t>CWSI-CA-SDACT</t>
  </si>
  <si>
    <t>SDACT TO SERIAL DIALER CABLE</t>
  </si>
  <si>
    <t>SURVEY TOOL</t>
  </si>
  <si>
    <t>CWSI-FST-1</t>
  </si>
  <si>
    <t>FIELD SURVEY TOOL FST-1-R</t>
  </si>
  <si>
    <t>CWSI-MCAS</t>
  </si>
  <si>
    <t>MEMORY CARD ADPTR TRANSCEND9-1</t>
  </si>
  <si>
    <t>CWSI-MHR</t>
  </si>
  <si>
    <t>MINI HORN RED</t>
  </si>
  <si>
    <t>CWSI-MHW</t>
  </si>
  <si>
    <t>MINI HORN WHITE</t>
  </si>
  <si>
    <t>CWSI-OM-1S</t>
  </si>
  <si>
    <t>OMNI ANTENNA</t>
  </si>
  <si>
    <t>CWSI-PCAR5C3K5S</t>
  </si>
  <si>
    <t>CP3500D PCB W/AR5 RECEIVER PCB</t>
  </si>
  <si>
    <t>CWSI-PCAR5C3K6PS</t>
  </si>
  <si>
    <t>CP3600P PCB W/AR5 RECEIVER PCB</t>
  </si>
  <si>
    <t>CWSI-PCAR5C3K6S</t>
  </si>
  <si>
    <t>CP3600 PCB W/AR5 RECEIVER PCB</t>
  </si>
  <si>
    <t>CWSI-PC-AR5S</t>
  </si>
  <si>
    <t>AR-5 REPEATER PCB</t>
  </si>
  <si>
    <t>CWSI-PC-C3KDAS</t>
  </si>
  <si>
    <t>CP-3000 DA MAIN BOARD</t>
  </si>
  <si>
    <t>CWSI-RB-40</t>
  </si>
  <si>
    <t>RELAY BOX 40 RB40</t>
  </si>
  <si>
    <t>CWSI-SD-4S</t>
  </si>
  <si>
    <t>SANDISK 4GB SDHC MEMORY CARD</t>
  </si>
  <si>
    <t>WIRELESS RELAY</t>
  </si>
  <si>
    <t>CWSI-SR-5</t>
  </si>
  <si>
    <t>WIRELESS RELAY SR5</t>
  </si>
  <si>
    <t>SOFTWARE/SERVICE</t>
  </si>
  <si>
    <t>CWSI-TECH A/D</t>
  </si>
  <si>
    <t>ADDITIONAL DAY TECH TRAINING</t>
  </si>
  <si>
    <t>CWSI-TECH FULL</t>
  </si>
  <si>
    <t>FULL DAY OF TECH SUPPORT</t>
  </si>
  <si>
    <t>CWSI-TR1-24V-4AS</t>
  </si>
  <si>
    <t>TRANSFORMER,MAIN PANEL/REPEATR</t>
  </si>
  <si>
    <t>CWSI-TR-12V-2AS</t>
  </si>
  <si>
    <t>WALL PLUG TRANSFORMER</t>
  </si>
  <si>
    <t>CWSI-TRAIN-REFR</t>
  </si>
  <si>
    <t>EXIST DISTRIBUTR TRAIN REFRESH</t>
  </si>
  <si>
    <t>ANNUNCIATOR</t>
  </si>
  <si>
    <t>CWSI-WRA-3-R</t>
  </si>
  <si>
    <t>RED ANNUNCIATOR WRA-3R</t>
  </si>
  <si>
    <t>Dealer Discount</t>
  </si>
  <si>
    <t>CWSI520APMODKIT</t>
  </si>
  <si>
    <t>MH BATT KIT INCLD 2 BATT</t>
  </si>
  <si>
    <t>CWSI520APMODULE</t>
  </si>
  <si>
    <t>MH BATTERY AP MOD NO BATT</t>
  </si>
  <si>
    <t>Dealer Price -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</si>
</sst>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"/>
    <numFmt numFmtId="166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6" fillId="0" borderId="0"/>
    <xf numFmtId="0" fontId="1" fillId="0" borderId="0"/>
  </cellStyleXfs>
  <cellXfs count="75">
    <xf numFmtId="0" fontId="0" fillId="0" borderId="0" xfId="0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0" fillId="0" borderId="1" xfId="0" applyNumberFormat="1" applyBorder="1"/>
    <xf numFmtId="0" fontId="2" fillId="0" borderId="0" xfId="0" applyFont="1"/>
    <xf numFmtId="0" fontId="11" fillId="0" borderId="0" xfId="0" applyFont="1"/>
    <xf numFmtId="0" fontId="12" fillId="0" borderId="0" xfId="0" applyFont="1" applyAlignment="1">
      <alignment vertical="top"/>
    </xf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9" fontId="2" fillId="3" borderId="0" xfId="0" applyNumberFormat="1" applyFont="1" applyFill="1" applyProtection="1">
      <protection locked="0"/>
    </xf>
    <xf numFmtId="0" fontId="15" fillId="0" borderId="0" xfId="0" applyFont="1" applyAlignment="1">
      <alignment vertical="top"/>
    </xf>
    <xf numFmtId="0" fontId="0" fillId="0" borderId="0" xfId="0"/>
    <xf numFmtId="0" fontId="0" fillId="0" borderId="10" xfId="0" applyBorder="1"/>
    <xf numFmtId="0" fontId="0" fillId="0" borderId="8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3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49" fontId="3" fillId="0" borderId="2" xfId="0" applyNumberFormat="1" applyFont="1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7" fillId="0" borderId="8" xfId="0" applyNumberFormat="1" applyFont="1" applyBorder="1" applyAlignment="1" applyProtection="1">
      <alignment horizontal="left" vertical="top"/>
      <protection locked="0"/>
    </xf>
    <xf numFmtId="49" fontId="7" fillId="0" borderId="11" xfId="0" applyNumberFormat="1" applyFont="1" applyBorder="1" applyAlignment="1" applyProtection="1">
      <alignment horizontal="left" vertical="top"/>
      <protection locked="0"/>
    </xf>
    <xf numFmtId="49" fontId="7" fillId="0" borderId="9" xfId="0" applyNumberFormat="1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top"/>
      <protection locked="0"/>
    </xf>
    <xf numFmtId="49" fontId="0" fillId="0" borderId="3" xfId="0" applyNumberFormat="1" applyBorder="1" applyAlignment="1" applyProtection="1">
      <alignment horizontal="left" vertical="top"/>
      <protection locked="0"/>
    </xf>
    <xf numFmtId="165" fontId="0" fillId="0" borderId="8" xfId="0" applyNumberFormat="1" applyBorder="1" applyAlignment="1" applyProtection="1">
      <alignment horizontal="left" vertical="top"/>
      <protection locked="0"/>
    </xf>
    <xf numFmtId="165" fontId="0" fillId="0" borderId="9" xfId="0" applyNumberForma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166" fontId="0" fillId="0" borderId="8" xfId="0" applyNumberFormat="1" applyBorder="1" applyAlignment="1" applyProtection="1">
      <alignment horizontal="left" vertical="top"/>
      <protection locked="0"/>
    </xf>
    <xf numFmtId="166" fontId="0" fillId="0" borderId="9" xfId="0" applyNumberForma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left" vertical="top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0" fillId="0" borderId="0" xfId="4" applyAlignment="1" applyProtection="1">
      <alignment horizontal="center" vertical="center"/>
      <protection locked="0"/>
    </xf>
    <xf numFmtId="0" fontId="10" fillId="0" borderId="0" xfId="4" applyAlignment="1">
      <alignment horizontal="center" vertical="center"/>
    </xf>
    <xf numFmtId="14" fontId="0" fillId="0" borderId="2" xfId="0" applyNumberFormat="1" applyBorder="1" applyAlignment="1" applyProtection="1">
      <alignment horizontal="left" vertical="top"/>
      <protection locked="0"/>
    </xf>
    <xf numFmtId="14" fontId="0" fillId="0" borderId="3" xfId="0" applyNumberFormat="1" applyBorder="1" applyAlignment="1" applyProtection="1">
      <alignment horizontal="left" vertical="top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>
      <alignment horizontal="left" vertical="top"/>
    </xf>
  </cellXfs>
  <cellStyles count="7">
    <cellStyle name="Hyperlink" xfId="4" builtinId="8"/>
    <cellStyle name="Normal" xfId="0" builtinId="0"/>
    <cellStyle name="Normal 2 3" xfId="2" xr:uid="{00000000-0005-0000-0000-000002000000}"/>
    <cellStyle name="Normal 3" xfId="6" xr:uid="{3E4B24C2-1C5C-40F0-9026-0207619FDD4A}"/>
    <cellStyle name="Normal 4" xfId="3" xr:uid="{00000000-0005-0000-0000-000003000000}"/>
    <cellStyle name="Normal 4 2" xfId="5" xr:uid="{951F82FB-6E43-4C4D-86B9-77530EE4448F}"/>
    <cellStyle name="Normal 5" xfId="1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517524</xdr:colOff>
      <xdr:row>4</xdr:row>
      <xdr:rowOff>56801</xdr:rowOff>
    </xdr:to>
    <xdr:pic>
      <xdr:nvPicPr>
        <xdr:cNvPr id="3" name="Picture 2" descr="Image result for johnson controls logo">
          <a:extLst>
            <a:ext uri="{FF2B5EF4-FFF2-40B4-BE49-F238E27FC236}">
              <a16:creationId xmlns:a16="http://schemas.microsoft.com/office/drawing/2014/main" id="{5053D443-33B9-41CF-9EC6-25B187E0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4" cy="929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3:E47" totalsRowShown="0" headerRowDxfId="7">
  <autoFilter ref="B3:E47" xr:uid="{00000000-0009-0000-0100-000003000000}"/>
  <tableColumns count="4">
    <tableColumn id="1" xr3:uid="{00000000-0010-0000-0000-000001000000}" name="Part Number" dataDxfId="6"/>
    <tableColumn id="2" xr3:uid="{00000000-0010-0000-0000-000002000000}" name="Description" dataDxfId="5"/>
    <tableColumn id="3" xr3:uid="{00000000-0010-0000-0000-000003000000}" name="Dealer Price - FY23" dataDxfId="4">
      <calculatedColumnFormula>Table3[[#This Row],[MSRP]]*(1-$D$1)</calculatedColumnFormula>
    </tableColumn>
    <tableColumn id="4" xr3:uid="{00000000-0010-0000-0000-000004000000}" name="MSRP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fppcustomerservice@tycoint.com" TargetMode="External"/><Relationship Id="rId1" Type="http://schemas.openxmlformats.org/officeDocument/2006/relationships/hyperlink" Target="mailto:tfppcustomerservice@tycoint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7"/>
  <sheetViews>
    <sheetView tabSelected="1" zoomScaleNormal="100" workbookViewId="0">
      <pane ySplit="3" topLeftCell="A4" activePane="bottomLeft" state="frozen"/>
      <selection pane="bottomLeft" activeCell="D2" sqref="D2"/>
    </sheetView>
  </sheetViews>
  <sheetFormatPr defaultRowHeight="15" x14ac:dyDescent="0.25"/>
  <cols>
    <col min="1" max="1" width="25.7109375" bestFit="1" customWidth="1"/>
    <col min="2" max="2" width="20" style="2" bestFit="1" customWidth="1"/>
    <col min="3" max="3" width="36" style="2" customWidth="1"/>
    <col min="4" max="4" width="22.7109375" customWidth="1"/>
    <col min="5" max="5" width="11.28515625" customWidth="1"/>
  </cols>
  <sheetData>
    <row r="1" spans="1:5" x14ac:dyDescent="0.25">
      <c r="C1" s="22" t="s">
        <v>132</v>
      </c>
      <c r="D1" s="23">
        <v>1</v>
      </c>
    </row>
    <row r="3" spans="1:5" x14ac:dyDescent="0.25">
      <c r="A3" s="21" t="s">
        <v>37</v>
      </c>
      <c r="B3" s="4" t="s">
        <v>24</v>
      </c>
      <c r="C3" s="4" t="s">
        <v>25</v>
      </c>
      <c r="D3" s="4" t="s">
        <v>137</v>
      </c>
      <c r="E3" s="4" t="s">
        <v>38</v>
      </c>
    </row>
    <row r="4" spans="1:5" x14ac:dyDescent="0.25">
      <c r="A4" t="s">
        <v>39</v>
      </c>
      <c r="B4" s="1" t="s">
        <v>40</v>
      </c>
      <c r="C4" s="1" t="s">
        <v>41</v>
      </c>
      <c r="D4" s="3">
        <f>Table3[[#This Row],[MSRP]]*(1-$D$1)</f>
        <v>0</v>
      </c>
      <c r="E4" s="3">
        <v>697.18</v>
      </c>
    </row>
    <row r="5" spans="1:5" x14ac:dyDescent="0.25">
      <c r="A5" t="s">
        <v>39</v>
      </c>
      <c r="B5" s="1" t="s">
        <v>42</v>
      </c>
      <c r="C5" s="1" t="s">
        <v>43</v>
      </c>
      <c r="D5" s="3">
        <f>Table3[[#This Row],[MSRP]]*(1-$D$1)</f>
        <v>0</v>
      </c>
      <c r="E5" s="3">
        <v>668.72</v>
      </c>
    </row>
    <row r="6" spans="1:5" x14ac:dyDescent="0.25">
      <c r="A6" t="s">
        <v>39</v>
      </c>
      <c r="B6" s="1" t="s">
        <v>44</v>
      </c>
      <c r="C6" s="1" t="s">
        <v>45</v>
      </c>
      <c r="D6" s="3">
        <f>Table3[[#This Row],[MSRP]]*(1-$D$1)</f>
        <v>0</v>
      </c>
      <c r="E6" s="3">
        <v>754.1</v>
      </c>
    </row>
    <row r="7" spans="1:5" x14ac:dyDescent="0.25">
      <c r="A7" t="s">
        <v>39</v>
      </c>
      <c r="B7" s="1" t="s">
        <v>46</v>
      </c>
      <c r="C7" s="1" t="s">
        <v>47</v>
      </c>
      <c r="D7" s="3">
        <f>Table3[[#This Row],[MSRP]]*(1-$D$1)</f>
        <v>0</v>
      </c>
      <c r="E7" s="3">
        <v>668.72</v>
      </c>
    </row>
    <row r="8" spans="1:5" x14ac:dyDescent="0.25">
      <c r="A8" t="s">
        <v>39</v>
      </c>
      <c r="B8" s="1" t="s">
        <v>48</v>
      </c>
      <c r="C8" s="1" t="s">
        <v>49</v>
      </c>
      <c r="D8" s="3">
        <f>Table3[[#This Row],[MSRP]]*(1-$D$1)</f>
        <v>0</v>
      </c>
      <c r="E8" s="3">
        <v>668.72</v>
      </c>
    </row>
    <row r="9" spans="1:5" x14ac:dyDescent="0.25">
      <c r="A9" t="s">
        <v>39</v>
      </c>
      <c r="B9" s="1" t="s">
        <v>50</v>
      </c>
      <c r="C9" s="1" t="s">
        <v>51</v>
      </c>
      <c r="D9" s="3">
        <f>Table3[[#This Row],[MSRP]]*(1-$D$1)</f>
        <v>0</v>
      </c>
      <c r="E9" s="3">
        <v>910.6</v>
      </c>
    </row>
    <row r="10" spans="1:5" x14ac:dyDescent="0.25">
      <c r="A10" t="s">
        <v>52</v>
      </c>
      <c r="B10" s="1" t="s">
        <v>53</v>
      </c>
      <c r="C10" s="1" t="s">
        <v>54</v>
      </c>
      <c r="D10" s="3">
        <f>Table3[[#This Row],[MSRP]]*(1-$D$1)</f>
        <v>0</v>
      </c>
      <c r="E10" s="3">
        <v>849.28</v>
      </c>
    </row>
    <row r="11" spans="1:5" x14ac:dyDescent="0.25">
      <c r="A11" t="s">
        <v>52</v>
      </c>
      <c r="B11" s="1" t="s">
        <v>55</v>
      </c>
      <c r="C11" s="1" t="s">
        <v>56</v>
      </c>
      <c r="D11" s="3">
        <f>Table3[[#This Row],[MSRP]]*(1-$D$1)</f>
        <v>0</v>
      </c>
      <c r="E11" s="3">
        <v>849.28</v>
      </c>
    </row>
    <row r="12" spans="1:5" x14ac:dyDescent="0.25">
      <c r="A12" t="s">
        <v>57</v>
      </c>
      <c r="B12" s="1" t="s">
        <v>58</v>
      </c>
      <c r="C12" s="1" t="s">
        <v>59</v>
      </c>
      <c r="D12" s="3">
        <f>Table3[[#This Row],[MSRP]]*(1-$D$1)</f>
        <v>0</v>
      </c>
      <c r="E12" s="3">
        <v>2703.36</v>
      </c>
    </row>
    <row r="13" spans="1:5" x14ac:dyDescent="0.25">
      <c r="A13" t="s">
        <v>60</v>
      </c>
      <c r="B13" s="1" t="s">
        <v>61</v>
      </c>
      <c r="C13" s="1" t="s">
        <v>62</v>
      </c>
      <c r="D13" s="3">
        <f>Table3[[#This Row],[MSRP]]*(1-$D$1)</f>
        <v>0</v>
      </c>
      <c r="E13" s="3">
        <v>3483.52</v>
      </c>
    </row>
    <row r="14" spans="1:5" x14ac:dyDescent="0.25">
      <c r="A14" t="s">
        <v>60</v>
      </c>
      <c r="B14" s="1" t="s">
        <v>63</v>
      </c>
      <c r="C14" s="1" t="s">
        <v>64</v>
      </c>
      <c r="D14" s="3">
        <f>Table3[[#This Row],[MSRP]]*(1-$D$1)</f>
        <v>0</v>
      </c>
      <c r="E14" s="3">
        <v>533.57000000000005</v>
      </c>
    </row>
    <row r="15" spans="1:5" x14ac:dyDescent="0.25">
      <c r="A15" t="s">
        <v>57</v>
      </c>
      <c r="B15" s="1" t="s">
        <v>65</v>
      </c>
      <c r="C15" s="1" t="s">
        <v>66</v>
      </c>
      <c r="D15" s="3">
        <f>Table3[[#This Row],[MSRP]]*(1-$D$1)</f>
        <v>0</v>
      </c>
      <c r="E15" s="3">
        <v>1792.76</v>
      </c>
    </row>
    <row r="16" spans="1:5" x14ac:dyDescent="0.25">
      <c r="A16" t="s">
        <v>57</v>
      </c>
      <c r="B16" s="1" t="s">
        <v>67</v>
      </c>
      <c r="C16" s="1" t="s">
        <v>68</v>
      </c>
      <c r="D16" s="3">
        <f>Table3[[#This Row],[MSRP]]*(1-$D$1)</f>
        <v>0</v>
      </c>
      <c r="E16" s="3">
        <v>1792.76</v>
      </c>
    </row>
    <row r="17" spans="1:5" x14ac:dyDescent="0.25">
      <c r="A17" t="s">
        <v>57</v>
      </c>
      <c r="B17" s="1" t="s">
        <v>69</v>
      </c>
      <c r="C17" s="1" t="s">
        <v>70</v>
      </c>
      <c r="D17" s="3">
        <f>Table3[[#This Row],[MSRP]]*(1-$D$1)</f>
        <v>0</v>
      </c>
      <c r="E17" s="3">
        <v>144.58000000000001</v>
      </c>
    </row>
    <row r="18" spans="1:5" x14ac:dyDescent="0.25">
      <c r="A18" s="25" t="s">
        <v>57</v>
      </c>
      <c r="B18" s="24" t="s">
        <v>133</v>
      </c>
      <c r="C18" s="24" t="s">
        <v>134</v>
      </c>
      <c r="D18" s="3">
        <f>Table3[[#This Row],[MSRP]]*(1-$D$1)</f>
        <v>0</v>
      </c>
      <c r="E18" s="3">
        <v>411.46</v>
      </c>
    </row>
    <row r="19" spans="1:5" x14ac:dyDescent="0.25">
      <c r="A19" s="25" t="s">
        <v>57</v>
      </c>
      <c r="B19" s="24" t="s">
        <v>135</v>
      </c>
      <c r="C19" s="24" t="s">
        <v>136</v>
      </c>
      <c r="D19" s="3">
        <f>Table3[[#This Row],[MSRP]]*(1-$D$1)</f>
        <v>0</v>
      </c>
      <c r="E19" s="3">
        <v>270.83</v>
      </c>
    </row>
    <row r="20" spans="1:5" x14ac:dyDescent="0.25">
      <c r="A20" t="s">
        <v>57</v>
      </c>
      <c r="B20" s="1" t="s">
        <v>71</v>
      </c>
      <c r="C20" s="1" t="s">
        <v>72</v>
      </c>
      <c r="D20" s="3">
        <f>Table3[[#This Row],[MSRP]]*(1-$D$1)</f>
        <v>0</v>
      </c>
      <c r="E20" s="3">
        <v>71.66</v>
      </c>
    </row>
    <row r="21" spans="1:5" x14ac:dyDescent="0.25">
      <c r="A21" t="s">
        <v>57</v>
      </c>
      <c r="B21" s="1" t="s">
        <v>73</v>
      </c>
      <c r="C21" s="1" t="s">
        <v>74</v>
      </c>
      <c r="D21" s="3">
        <f>Table3[[#This Row],[MSRP]]*(1-$D$1)</f>
        <v>0</v>
      </c>
      <c r="E21" s="3">
        <v>100.85</v>
      </c>
    </row>
    <row r="22" spans="1:5" x14ac:dyDescent="0.25">
      <c r="A22" t="s">
        <v>57</v>
      </c>
      <c r="B22" s="1" t="s">
        <v>75</v>
      </c>
      <c r="C22" s="1" t="s">
        <v>76</v>
      </c>
      <c r="D22" s="3">
        <f>Table3[[#This Row],[MSRP]]*(1-$D$1)</f>
        <v>0</v>
      </c>
      <c r="E22" s="3">
        <v>100.85</v>
      </c>
    </row>
    <row r="23" spans="1:5" x14ac:dyDescent="0.25">
      <c r="A23" t="s">
        <v>57</v>
      </c>
      <c r="B23" s="1" t="s">
        <v>77</v>
      </c>
      <c r="C23" s="1" t="s">
        <v>78</v>
      </c>
      <c r="D23" s="3">
        <f>Table3[[#This Row],[MSRP]]*(1-$D$1)</f>
        <v>0</v>
      </c>
      <c r="E23" s="3">
        <v>79.599999999999994</v>
      </c>
    </row>
    <row r="24" spans="1:5" x14ac:dyDescent="0.25">
      <c r="A24" s="18" t="s">
        <v>79</v>
      </c>
      <c r="B24" s="19" t="s">
        <v>99</v>
      </c>
      <c r="C24" s="19" t="s">
        <v>100</v>
      </c>
      <c r="D24" s="3">
        <f>Table3[[#This Row],[MSRP]]*(1-$D$1)</f>
        <v>0</v>
      </c>
      <c r="E24" s="3">
        <v>266.77999999999997</v>
      </c>
    </row>
    <row r="25" spans="1:5" x14ac:dyDescent="0.25">
      <c r="A25" t="s">
        <v>79</v>
      </c>
      <c r="B25" s="1" t="s">
        <v>80</v>
      </c>
      <c r="C25" s="1" t="s">
        <v>81</v>
      </c>
      <c r="D25" s="3">
        <f>Table3[[#This Row],[MSRP]]*(1-$D$1)</f>
        <v>0</v>
      </c>
      <c r="E25" s="3">
        <v>469.53</v>
      </c>
    </row>
    <row r="26" spans="1:5" x14ac:dyDescent="0.25">
      <c r="A26" t="s">
        <v>79</v>
      </c>
      <c r="B26" s="1" t="s">
        <v>82</v>
      </c>
      <c r="C26" s="1" t="s">
        <v>83</v>
      </c>
      <c r="D26" s="3">
        <f>Table3[[#This Row],[MSRP]]*(1-$D$1)</f>
        <v>0</v>
      </c>
      <c r="E26" s="3">
        <v>1721.61</v>
      </c>
    </row>
    <row r="27" spans="1:5" x14ac:dyDescent="0.25">
      <c r="A27" t="s">
        <v>79</v>
      </c>
      <c r="B27" s="1" t="s">
        <v>84</v>
      </c>
      <c r="C27" s="1" t="s">
        <v>85</v>
      </c>
      <c r="D27" s="3">
        <f>Table3[[#This Row],[MSRP]]*(1-$D$1)</f>
        <v>0</v>
      </c>
      <c r="E27" s="3">
        <v>533.57000000000005</v>
      </c>
    </row>
    <row r="28" spans="1:5" x14ac:dyDescent="0.25">
      <c r="A28" t="s">
        <v>79</v>
      </c>
      <c r="B28" s="1" t="s">
        <v>86</v>
      </c>
      <c r="C28" s="1" t="s">
        <v>87</v>
      </c>
      <c r="D28" s="3">
        <f>Table3[[#This Row],[MSRP]]*(1-$D$1)</f>
        <v>0</v>
      </c>
      <c r="E28" s="3">
        <v>1074.23</v>
      </c>
    </row>
    <row r="29" spans="1:5" x14ac:dyDescent="0.25">
      <c r="A29" t="s">
        <v>57</v>
      </c>
      <c r="B29" s="1" t="s">
        <v>88</v>
      </c>
      <c r="C29" s="1" t="s">
        <v>89</v>
      </c>
      <c r="D29" s="3">
        <f>Table3[[#This Row],[MSRP]]*(1-$D$1)</f>
        <v>0</v>
      </c>
      <c r="E29" s="3">
        <v>179.28</v>
      </c>
    </row>
    <row r="30" spans="1:5" x14ac:dyDescent="0.25">
      <c r="A30" t="s">
        <v>90</v>
      </c>
      <c r="B30" s="1" t="s">
        <v>91</v>
      </c>
      <c r="C30" s="1" t="s">
        <v>92</v>
      </c>
      <c r="D30" s="3">
        <f>Table3[[#This Row],[MSRP]]*(1-$D$1)</f>
        <v>0</v>
      </c>
      <c r="E30" s="3">
        <v>3222.69</v>
      </c>
    </row>
    <row r="31" spans="1:5" x14ac:dyDescent="0.25">
      <c r="A31" s="18" t="s">
        <v>57</v>
      </c>
      <c r="B31" s="19" t="s">
        <v>93</v>
      </c>
      <c r="C31" s="19" t="s">
        <v>94</v>
      </c>
      <c r="D31" s="3">
        <f>Table3[[#This Row],[MSRP]]*(1-$D$1)</f>
        <v>0</v>
      </c>
      <c r="E31" s="3">
        <v>82.16</v>
      </c>
    </row>
    <row r="32" spans="1:5" x14ac:dyDescent="0.25">
      <c r="A32" t="s">
        <v>39</v>
      </c>
      <c r="B32" s="1" t="s">
        <v>95</v>
      </c>
      <c r="C32" s="1" t="s">
        <v>96</v>
      </c>
      <c r="D32" s="3">
        <f>Table3[[#This Row],[MSRP]]*(1-$D$1)</f>
        <v>0</v>
      </c>
      <c r="E32" s="3">
        <v>762.72</v>
      </c>
    </row>
    <row r="33" spans="1:5" x14ac:dyDescent="0.25">
      <c r="A33" t="s">
        <v>39</v>
      </c>
      <c r="B33" s="1" t="s">
        <v>97</v>
      </c>
      <c r="C33" s="1" t="s">
        <v>98</v>
      </c>
      <c r="D33" s="3">
        <f>Table3[[#This Row],[MSRP]]*(1-$D$1)</f>
        <v>0</v>
      </c>
      <c r="E33" s="3">
        <v>762.72</v>
      </c>
    </row>
    <row r="34" spans="1:5" x14ac:dyDescent="0.25">
      <c r="A34" t="s">
        <v>57</v>
      </c>
      <c r="B34" s="1" t="s">
        <v>101</v>
      </c>
      <c r="C34" s="1" t="s">
        <v>102</v>
      </c>
      <c r="D34" s="3">
        <f>Table3[[#This Row],[MSRP]]*(1-$D$1)</f>
        <v>0</v>
      </c>
      <c r="E34" s="3">
        <v>4979.88</v>
      </c>
    </row>
    <row r="35" spans="1:5" x14ac:dyDescent="0.25">
      <c r="A35" t="s">
        <v>57</v>
      </c>
      <c r="B35" s="1" t="s">
        <v>103</v>
      </c>
      <c r="C35" s="1" t="s">
        <v>104</v>
      </c>
      <c r="D35" s="3">
        <f>Table3[[#This Row],[MSRP]]*(1-$D$1)</f>
        <v>0</v>
      </c>
      <c r="E35" s="3">
        <v>4979.88</v>
      </c>
    </row>
    <row r="36" spans="1:5" x14ac:dyDescent="0.25">
      <c r="A36" t="s">
        <v>57</v>
      </c>
      <c r="B36" s="1" t="s">
        <v>105</v>
      </c>
      <c r="C36" s="1" t="s">
        <v>106</v>
      </c>
      <c r="D36" s="3">
        <f>Table3[[#This Row],[MSRP]]*(1-$D$1)</f>
        <v>0</v>
      </c>
      <c r="E36" s="3">
        <v>4979.88</v>
      </c>
    </row>
    <row r="37" spans="1:5" x14ac:dyDescent="0.25">
      <c r="A37" t="s">
        <v>57</v>
      </c>
      <c r="B37" s="1" t="s">
        <v>107</v>
      </c>
      <c r="C37" s="1" t="s">
        <v>108</v>
      </c>
      <c r="D37" s="3">
        <f>Table3[[#This Row],[MSRP]]*(1-$D$1)</f>
        <v>0</v>
      </c>
      <c r="E37" s="3">
        <v>2737.5</v>
      </c>
    </row>
    <row r="38" spans="1:5" x14ac:dyDescent="0.25">
      <c r="A38" t="s">
        <v>57</v>
      </c>
      <c r="B38" s="1" t="s">
        <v>109</v>
      </c>
      <c r="C38" s="1" t="s">
        <v>110</v>
      </c>
      <c r="D38" s="3">
        <f>Table3[[#This Row],[MSRP]]*(1-$D$1)</f>
        <v>0</v>
      </c>
      <c r="E38" s="3">
        <v>2475.71</v>
      </c>
    </row>
    <row r="39" spans="1:5" x14ac:dyDescent="0.25">
      <c r="A39" t="s">
        <v>60</v>
      </c>
      <c r="B39" s="1" t="s">
        <v>111</v>
      </c>
      <c r="C39" s="1" t="s">
        <v>112</v>
      </c>
      <c r="D39" s="3">
        <f>Table3[[#This Row],[MSRP]]*(1-$D$1)</f>
        <v>0</v>
      </c>
      <c r="E39" s="3">
        <v>4325.38</v>
      </c>
    </row>
    <row r="40" spans="1:5" x14ac:dyDescent="0.25">
      <c r="A40" t="s">
        <v>57</v>
      </c>
      <c r="B40" s="1" t="s">
        <v>113</v>
      </c>
      <c r="C40" s="1" t="s">
        <v>114</v>
      </c>
      <c r="D40" s="3">
        <f>Table3[[#This Row],[MSRP]]*(1-$D$1)</f>
        <v>0</v>
      </c>
      <c r="E40" s="3">
        <v>111.74</v>
      </c>
    </row>
    <row r="41" spans="1:5" x14ac:dyDescent="0.25">
      <c r="A41" t="s">
        <v>115</v>
      </c>
      <c r="B41" s="1" t="s">
        <v>116</v>
      </c>
      <c r="C41" s="1" t="s">
        <v>117</v>
      </c>
      <c r="D41" s="3">
        <f>Table3[[#This Row],[MSRP]]*(1-$D$1)</f>
        <v>0</v>
      </c>
      <c r="E41" s="3">
        <v>2845.65</v>
      </c>
    </row>
    <row r="42" spans="1:5" x14ac:dyDescent="0.25">
      <c r="A42" t="s">
        <v>118</v>
      </c>
      <c r="B42" s="1" t="s">
        <v>119</v>
      </c>
      <c r="C42" s="1" t="s">
        <v>120</v>
      </c>
      <c r="D42" s="3">
        <f>Table3[[#This Row],[MSRP]]*(1-$D$1)</f>
        <v>0</v>
      </c>
      <c r="E42" s="3">
        <v>11169.15</v>
      </c>
    </row>
    <row r="43" spans="1:5" x14ac:dyDescent="0.25">
      <c r="A43" t="s">
        <v>118</v>
      </c>
      <c r="B43" s="1" t="s">
        <v>121</v>
      </c>
      <c r="C43" s="1" t="s">
        <v>122</v>
      </c>
      <c r="D43" s="3">
        <f>Table3[[#This Row],[MSRP]]*(1-$D$1)</f>
        <v>0</v>
      </c>
      <c r="E43" s="3">
        <v>13801.37</v>
      </c>
    </row>
    <row r="44" spans="1:5" x14ac:dyDescent="0.25">
      <c r="A44" t="s">
        <v>57</v>
      </c>
      <c r="B44" s="1" t="s">
        <v>123</v>
      </c>
      <c r="C44" s="1" t="s">
        <v>124</v>
      </c>
      <c r="D44" s="3">
        <f>Table3[[#This Row],[MSRP]]*(1-$D$1)</f>
        <v>0</v>
      </c>
      <c r="E44" s="3">
        <v>412.63</v>
      </c>
    </row>
    <row r="45" spans="1:5" x14ac:dyDescent="0.25">
      <c r="A45" t="s">
        <v>57</v>
      </c>
      <c r="B45" s="1" t="s">
        <v>125</v>
      </c>
      <c r="C45" s="1" t="s">
        <v>126</v>
      </c>
      <c r="D45" s="3">
        <f>Table3[[#This Row],[MSRP]]*(1-$D$1)</f>
        <v>0</v>
      </c>
      <c r="E45" s="3">
        <v>131.28</v>
      </c>
    </row>
    <row r="46" spans="1:5" x14ac:dyDescent="0.25">
      <c r="A46" t="s">
        <v>118</v>
      </c>
      <c r="B46" s="1" t="s">
        <v>127</v>
      </c>
      <c r="C46" s="1" t="s">
        <v>128</v>
      </c>
      <c r="D46" s="3">
        <f>Table3[[#This Row],[MSRP]]*(1-$D$1)</f>
        <v>0</v>
      </c>
      <c r="E46" s="3">
        <v>2774.51</v>
      </c>
    </row>
    <row r="47" spans="1:5" x14ac:dyDescent="0.25">
      <c r="A47" s="26" t="s">
        <v>129</v>
      </c>
      <c r="B47" s="1" t="s">
        <v>130</v>
      </c>
      <c r="C47" s="1" t="s">
        <v>131</v>
      </c>
      <c r="D47" s="3">
        <f>Table3[[#This Row],[MSRP]]*(1-$D$1)</f>
        <v>0</v>
      </c>
      <c r="E47" s="3">
        <v>3222.69</v>
      </c>
    </row>
  </sheetData>
  <conditionalFormatting sqref="B38:B1048576 B26:B35 B2:B24">
    <cfRule type="duplicateValues" dxfId="2" priority="9"/>
  </conditionalFormatting>
  <conditionalFormatting sqref="B36:B37">
    <cfRule type="duplicateValues" dxfId="1" priority="8"/>
  </conditionalFormatting>
  <conditionalFormatting sqref="B25">
    <cfRule type="duplicateValues" dxfId="0" priority="1"/>
  </conditionalFormatting>
  <pageMargins left="0.7" right="0.7" top="0.75" bottom="0.75" header="0.3" footer="0.3"/>
  <pageSetup orientation="portrait" r:id="rId1"/>
  <headerFooter>
    <oddHeader>&amp;C&amp;"Calibri"&amp;10&amp;K000000Johnson Controls: Confidential&amp;1#</oddHeader>
    <oddFooter>&amp;C&amp;1#&amp;"Calibri"&amp;12&amp;K000000Johnson Controls: Confidential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zoomScaleNormal="100" workbookViewId="0">
      <selection activeCell="A31" sqref="A31"/>
    </sheetView>
  </sheetViews>
  <sheetFormatPr defaultColWidth="8.85546875" defaultRowHeight="15" x14ac:dyDescent="0.25"/>
  <cols>
    <col min="1" max="1" width="18.7109375" style="5" customWidth="1"/>
    <col min="2" max="2" width="4.140625" style="5" customWidth="1"/>
    <col min="3" max="3" width="8.7109375" style="5" customWidth="1"/>
    <col min="4" max="4" width="12.28515625" style="5" customWidth="1"/>
    <col min="5" max="5" width="4.140625" style="5" customWidth="1"/>
    <col min="6" max="6" width="3.42578125" style="5" customWidth="1"/>
    <col min="7" max="7" width="8.28515625" style="5" customWidth="1"/>
    <col min="8" max="8" width="6.5703125" style="5" customWidth="1"/>
    <col min="9" max="9" width="9.5703125" style="5" customWidth="1"/>
    <col min="10" max="10" width="14.42578125" style="5" customWidth="1"/>
    <col min="11" max="11" width="0.140625" style="5" customWidth="1"/>
    <col min="12" max="16384" width="8.85546875" style="5"/>
  </cols>
  <sheetData>
    <row r="1" spans="1:10" ht="23.25" x14ac:dyDescent="0.35">
      <c r="A1"/>
      <c r="B1" s="6"/>
      <c r="C1" s="6"/>
      <c r="D1" s="6"/>
      <c r="E1" s="6"/>
      <c r="F1" s="6"/>
      <c r="G1" s="6"/>
      <c r="H1" s="7" t="s">
        <v>0</v>
      </c>
      <c r="I1" s="6"/>
      <c r="J1" s="20"/>
    </row>
    <row r="3" spans="1:10" x14ac:dyDescent="0.25">
      <c r="A3" s="20"/>
      <c r="B3" s="20"/>
      <c r="C3" s="20"/>
      <c r="D3" s="20"/>
      <c r="E3" s="20"/>
      <c r="F3" s="20"/>
      <c r="G3" s="20" t="s">
        <v>1</v>
      </c>
      <c r="H3" s="20"/>
      <c r="I3" s="68"/>
      <c r="J3" s="69"/>
    </row>
    <row r="4" spans="1:10" x14ac:dyDescent="0.25">
      <c r="A4" s="20"/>
      <c r="B4" s="20"/>
      <c r="C4" s="20"/>
      <c r="D4" s="20"/>
      <c r="E4" s="20"/>
      <c r="F4" s="20"/>
      <c r="G4" s="20" t="s">
        <v>2</v>
      </c>
      <c r="H4" s="20"/>
      <c r="I4" s="49"/>
      <c r="J4" s="50"/>
    </row>
    <row r="5" spans="1:10" x14ac:dyDescent="0.25">
      <c r="A5" s="20"/>
      <c r="B5" s="20"/>
      <c r="C5" s="20"/>
      <c r="D5" s="20"/>
      <c r="E5" s="20"/>
      <c r="F5" s="20"/>
      <c r="G5" s="20" t="s">
        <v>3</v>
      </c>
      <c r="H5" s="20"/>
      <c r="I5" s="58"/>
      <c r="J5" s="74"/>
    </row>
    <row r="6" spans="1:10" x14ac:dyDescent="0.25">
      <c r="A6" s="20" t="s">
        <v>4</v>
      </c>
      <c r="B6" s="20"/>
      <c r="C6" s="58"/>
      <c r="D6" s="59"/>
      <c r="E6" s="20"/>
      <c r="F6" s="20"/>
      <c r="G6" s="20" t="s">
        <v>5</v>
      </c>
      <c r="H6" s="20"/>
      <c r="I6" s="58"/>
      <c r="J6" s="59"/>
    </row>
    <row r="8" spans="1:10" x14ac:dyDescent="0.2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x14ac:dyDescent="0.25">
      <c r="A9" s="66" t="s">
        <v>7</v>
      </c>
      <c r="B9" s="67"/>
      <c r="C9" s="67"/>
      <c r="D9" s="67"/>
      <c r="E9" s="67"/>
      <c r="F9" s="67"/>
      <c r="G9" s="67"/>
      <c r="H9" s="67"/>
      <c r="I9" s="67"/>
      <c r="J9" s="67"/>
    </row>
    <row r="11" spans="1:10" x14ac:dyDescent="0.25">
      <c r="A11" s="8" t="s">
        <v>8</v>
      </c>
      <c r="B11" s="9"/>
      <c r="C11" s="9"/>
      <c r="D11" s="9"/>
      <c r="E11" s="20"/>
      <c r="F11" s="20"/>
      <c r="G11" s="8" t="s">
        <v>9</v>
      </c>
      <c r="H11" s="9"/>
      <c r="I11" s="9"/>
      <c r="J11" s="9"/>
    </row>
    <row r="12" spans="1:10" x14ac:dyDescent="0.25">
      <c r="A12" s="20" t="s">
        <v>10</v>
      </c>
      <c r="B12" s="20"/>
      <c r="C12" s="49"/>
      <c r="D12" s="50"/>
      <c r="E12" s="20"/>
      <c r="F12" s="20"/>
      <c r="G12" s="20" t="s">
        <v>11</v>
      </c>
      <c r="H12" s="20"/>
      <c r="I12" s="49"/>
      <c r="J12" s="50"/>
    </row>
    <row r="13" spans="1:10" x14ac:dyDescent="0.25">
      <c r="A13" s="20" t="s">
        <v>12</v>
      </c>
      <c r="B13" s="20"/>
      <c r="C13" s="49"/>
      <c r="D13" s="50"/>
      <c r="E13" s="20"/>
      <c r="F13" s="20"/>
      <c r="G13" s="20" t="s">
        <v>13</v>
      </c>
      <c r="H13" s="20"/>
      <c r="I13" s="70"/>
      <c r="J13" s="71"/>
    </row>
    <row r="14" spans="1:10" x14ac:dyDescent="0.25">
      <c r="A14" s="20" t="s">
        <v>13</v>
      </c>
      <c r="B14" s="20"/>
      <c r="C14" s="49"/>
      <c r="D14" s="50"/>
      <c r="E14" s="20"/>
      <c r="F14" s="20"/>
      <c r="G14" s="20"/>
      <c r="H14" s="20"/>
      <c r="I14" s="72"/>
      <c r="J14" s="73"/>
    </row>
    <row r="15" spans="1:10" x14ac:dyDescent="0.25">
      <c r="A15" s="20" t="s">
        <v>14</v>
      </c>
      <c r="B15" s="20"/>
      <c r="C15" s="49"/>
      <c r="D15" s="50"/>
      <c r="E15" s="20"/>
      <c r="F15" s="20"/>
      <c r="G15" s="20" t="s">
        <v>14</v>
      </c>
      <c r="H15" s="20"/>
      <c r="I15" s="58"/>
      <c r="J15" s="59"/>
    </row>
    <row r="16" spans="1:10" x14ac:dyDescent="0.25">
      <c r="A16" s="20" t="s">
        <v>15</v>
      </c>
      <c r="B16" s="20"/>
      <c r="C16" s="49"/>
      <c r="D16" s="50"/>
      <c r="E16" s="20"/>
      <c r="F16" s="20"/>
      <c r="G16" s="20" t="s">
        <v>15</v>
      </c>
      <c r="H16" s="20"/>
      <c r="I16" s="49"/>
      <c r="J16" s="50"/>
    </row>
    <row r="17" spans="1:11" x14ac:dyDescent="0.25">
      <c r="A17" s="20" t="s">
        <v>16</v>
      </c>
      <c r="B17" s="20"/>
      <c r="C17" s="51"/>
      <c r="D17" s="52"/>
      <c r="E17" s="20"/>
      <c r="F17" s="20"/>
      <c r="G17" s="20" t="s">
        <v>16</v>
      </c>
      <c r="H17" s="20"/>
      <c r="I17" s="51"/>
      <c r="J17" s="52"/>
      <c r="K17" s="20"/>
    </row>
    <row r="18" spans="1:11" x14ac:dyDescent="0.25">
      <c r="A18" s="20" t="s">
        <v>17</v>
      </c>
      <c r="B18" s="20"/>
      <c r="C18" s="58"/>
      <c r="D18" s="59"/>
      <c r="E18" s="20"/>
      <c r="F18" s="20"/>
      <c r="G18" s="20" t="s">
        <v>18</v>
      </c>
      <c r="H18" s="20"/>
      <c r="I18" s="60"/>
      <c r="J18" s="61"/>
      <c r="K18" s="20"/>
    </row>
    <row r="19" spans="1:11" x14ac:dyDescent="0.25">
      <c r="A19" s="20" t="s">
        <v>19</v>
      </c>
      <c r="B19" s="20"/>
      <c r="C19" s="56"/>
      <c r="D19" s="57"/>
      <c r="E19" s="20"/>
      <c r="F19" s="20"/>
      <c r="G19" s="20"/>
      <c r="H19" s="20"/>
      <c r="I19" s="62"/>
      <c r="J19" s="63"/>
      <c r="K19" s="20"/>
    </row>
    <row r="21" spans="1:11" x14ac:dyDescent="0.25">
      <c r="A21" s="47" t="s">
        <v>20</v>
      </c>
      <c r="B21" s="48"/>
      <c r="C21" s="47" t="s">
        <v>21</v>
      </c>
      <c r="D21" s="48"/>
      <c r="E21" s="48"/>
      <c r="F21" s="47" t="s">
        <v>22</v>
      </c>
      <c r="G21" s="48"/>
      <c r="H21" s="48"/>
      <c r="I21" s="47" t="s">
        <v>23</v>
      </c>
      <c r="J21" s="48"/>
      <c r="K21" s="48"/>
    </row>
    <row r="22" spans="1:11" x14ac:dyDescent="0.25">
      <c r="A22" s="53"/>
      <c r="B22" s="54"/>
      <c r="C22" s="53"/>
      <c r="D22" s="55"/>
      <c r="E22" s="54"/>
      <c r="F22" s="44"/>
      <c r="G22" s="45"/>
      <c r="H22" s="46"/>
      <c r="I22" s="44"/>
      <c r="J22" s="45"/>
      <c r="K22" s="46"/>
    </row>
    <row r="23" spans="1:11" ht="10.1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A24" s="10" t="s">
        <v>24</v>
      </c>
      <c r="B24" s="41" t="s">
        <v>25</v>
      </c>
      <c r="C24" s="42"/>
      <c r="D24" s="42"/>
      <c r="E24" s="42"/>
      <c r="F24" s="42"/>
      <c r="G24" s="43"/>
      <c r="H24" s="10" t="s">
        <v>26</v>
      </c>
      <c r="I24" s="10" t="s">
        <v>27</v>
      </c>
      <c r="J24" s="10" t="s">
        <v>28</v>
      </c>
      <c r="K24" s="20"/>
    </row>
    <row r="25" spans="1:11" x14ac:dyDescent="0.25">
      <c r="A25" s="11"/>
      <c r="B25" s="27" t="str">
        <f>IF(A25="","",(VLOOKUP(A25,Table3[],2,FALSE)))</f>
        <v/>
      </c>
      <c r="C25" s="28"/>
      <c r="D25" s="28"/>
      <c r="E25" s="28"/>
      <c r="F25" s="28"/>
      <c r="G25" s="29"/>
      <c r="H25" s="12"/>
      <c r="I25" s="16" t="str">
        <f>IF(A25="","",VLOOKUP(A25,Table3[],3,FALSE))</f>
        <v/>
      </c>
      <c r="J25" s="16" t="str">
        <f>IF(ISERROR(H25*I25),"",H25*I25)</f>
        <v/>
      </c>
      <c r="K25" s="20"/>
    </row>
    <row r="26" spans="1:11" x14ac:dyDescent="0.25">
      <c r="A26" s="11"/>
      <c r="B26" s="27" t="str">
        <f>IF(A26="","",(VLOOKUP(A26,Table3[],2,FALSE)))</f>
        <v/>
      </c>
      <c r="C26" s="28"/>
      <c r="D26" s="28"/>
      <c r="E26" s="28"/>
      <c r="F26" s="28"/>
      <c r="G26" s="29"/>
      <c r="H26" s="12"/>
      <c r="I26" s="16" t="str">
        <f>IF(A26="","",VLOOKUP(A26,Table3[],3,FALSE))</f>
        <v/>
      </c>
      <c r="J26" s="16" t="str">
        <f t="shared" ref="J26:J36" si="0">IF(ISERROR(H26*I26),"",H26*I26)</f>
        <v/>
      </c>
      <c r="K26" s="20"/>
    </row>
    <row r="27" spans="1:11" x14ac:dyDescent="0.25">
      <c r="A27" s="11"/>
      <c r="B27" s="27" t="str">
        <f>IF(A27="","",(VLOOKUP(A27,Table3[],2,FALSE)))</f>
        <v/>
      </c>
      <c r="C27" s="28"/>
      <c r="D27" s="28"/>
      <c r="E27" s="28"/>
      <c r="F27" s="28"/>
      <c r="G27" s="29"/>
      <c r="H27" s="12"/>
      <c r="I27" s="16" t="str">
        <f>IF(A27="","",VLOOKUP(A27,Table3[],3,FALSE))</f>
        <v/>
      </c>
      <c r="J27" s="16" t="str">
        <f t="shared" si="0"/>
        <v/>
      </c>
      <c r="K27" s="20"/>
    </row>
    <row r="28" spans="1:11" x14ac:dyDescent="0.25">
      <c r="A28" s="11"/>
      <c r="B28" s="27" t="str">
        <f>IF(A28="","",(VLOOKUP(A28,Table3[],2,FALSE)))</f>
        <v/>
      </c>
      <c r="C28" s="28"/>
      <c r="D28" s="28"/>
      <c r="E28" s="28"/>
      <c r="F28" s="28"/>
      <c r="G28" s="29"/>
      <c r="H28" s="12"/>
      <c r="I28" s="16" t="str">
        <f>IF(A28="","",VLOOKUP(A28,Table3[],3,FALSE))</f>
        <v/>
      </c>
      <c r="J28" s="16" t="str">
        <f t="shared" si="0"/>
        <v/>
      </c>
      <c r="K28" s="20"/>
    </row>
    <row r="29" spans="1:11" x14ac:dyDescent="0.25">
      <c r="A29" s="11"/>
      <c r="B29" s="27" t="str">
        <f>IF(A29="","",(VLOOKUP(A29,Table3[],2,FALSE)))</f>
        <v/>
      </c>
      <c r="C29" s="28"/>
      <c r="D29" s="28"/>
      <c r="E29" s="28"/>
      <c r="F29" s="28"/>
      <c r="G29" s="29"/>
      <c r="H29" s="12"/>
      <c r="I29" s="16" t="str">
        <f>IF(A29="","",VLOOKUP(A29,Table3[],3,FALSE))</f>
        <v/>
      </c>
      <c r="J29" s="16" t="str">
        <f t="shared" si="0"/>
        <v/>
      </c>
      <c r="K29" s="20"/>
    </row>
    <row r="30" spans="1:11" x14ac:dyDescent="0.25">
      <c r="A30" s="11"/>
      <c r="B30" s="27" t="str">
        <f>IF(A30="","",(VLOOKUP(A30,Table3[],2,FALSE)))</f>
        <v/>
      </c>
      <c r="C30" s="28"/>
      <c r="D30" s="28"/>
      <c r="E30" s="28"/>
      <c r="F30" s="28"/>
      <c r="G30" s="29"/>
      <c r="H30" s="12"/>
      <c r="I30" s="16" t="str">
        <f>IF(A30="","",VLOOKUP(A30,Table3[],3,FALSE))</f>
        <v/>
      </c>
      <c r="J30" s="16" t="str">
        <f t="shared" si="0"/>
        <v/>
      </c>
      <c r="K30" s="20"/>
    </row>
    <row r="31" spans="1:11" x14ac:dyDescent="0.25">
      <c r="A31" s="11"/>
      <c r="B31" s="27" t="str">
        <f>IF(A31="","",(VLOOKUP(A31,Table3[],2,FALSE)))</f>
        <v/>
      </c>
      <c r="C31" s="28"/>
      <c r="D31" s="28"/>
      <c r="E31" s="28"/>
      <c r="F31" s="28"/>
      <c r="G31" s="29"/>
      <c r="H31" s="12"/>
      <c r="I31" s="16" t="str">
        <f>IF(A31="","",VLOOKUP(A31,Table3[],3,FALSE))</f>
        <v/>
      </c>
      <c r="J31" s="16" t="str">
        <f t="shared" si="0"/>
        <v/>
      </c>
      <c r="K31" s="20"/>
    </row>
    <row r="32" spans="1:11" x14ac:dyDescent="0.25">
      <c r="A32" s="11"/>
      <c r="B32" s="27" t="str">
        <f>IF(A32="","",(VLOOKUP(A32,Table3[],2,FALSE)))</f>
        <v/>
      </c>
      <c r="C32" s="28"/>
      <c r="D32" s="28"/>
      <c r="E32" s="28"/>
      <c r="F32" s="28"/>
      <c r="G32" s="29"/>
      <c r="H32" s="12"/>
      <c r="I32" s="16" t="str">
        <f>IF(A32="","",VLOOKUP(A32,Table3[],3,FALSE))</f>
        <v/>
      </c>
      <c r="J32" s="16" t="str">
        <f t="shared" si="0"/>
        <v/>
      </c>
      <c r="K32" s="20"/>
    </row>
    <row r="33" spans="1:10" x14ac:dyDescent="0.25">
      <c r="A33" s="11"/>
      <c r="B33" s="27" t="str">
        <f>IF(A33="","",(VLOOKUP(A33,Table3[],2,FALSE)))</f>
        <v/>
      </c>
      <c r="C33" s="28"/>
      <c r="D33" s="28"/>
      <c r="E33" s="28"/>
      <c r="F33" s="28"/>
      <c r="G33" s="29"/>
      <c r="H33" s="12"/>
      <c r="I33" s="16" t="str">
        <f>IF(A33="","",VLOOKUP(A33,Table3[],3,FALSE))</f>
        <v/>
      </c>
      <c r="J33" s="16" t="str">
        <f t="shared" si="0"/>
        <v/>
      </c>
    </row>
    <row r="34" spans="1:10" x14ac:dyDescent="0.25">
      <c r="A34" s="11"/>
      <c r="B34" s="27" t="str">
        <f>IF(A34="","",(VLOOKUP(A34,Table3[],2,FALSE)))</f>
        <v/>
      </c>
      <c r="C34" s="28"/>
      <c r="D34" s="28"/>
      <c r="E34" s="28"/>
      <c r="F34" s="28"/>
      <c r="G34" s="29"/>
      <c r="H34" s="12"/>
      <c r="I34" s="16" t="str">
        <f>IF(A34="","",VLOOKUP(A34,Table3[],3,FALSE))</f>
        <v/>
      </c>
      <c r="J34" s="16" t="str">
        <f t="shared" si="0"/>
        <v/>
      </c>
    </row>
    <row r="35" spans="1:10" x14ac:dyDescent="0.25">
      <c r="A35" s="11"/>
      <c r="B35" s="27" t="str">
        <f>IF(A35="","",(VLOOKUP(A35,Table3[],2,FALSE)))</f>
        <v/>
      </c>
      <c r="C35" s="28"/>
      <c r="D35" s="28"/>
      <c r="E35" s="28"/>
      <c r="F35" s="28"/>
      <c r="G35" s="29"/>
      <c r="H35" s="12"/>
      <c r="I35" s="16" t="str">
        <f>IF(A35="","",VLOOKUP(A35,Table3[],3,FALSE))</f>
        <v/>
      </c>
      <c r="J35" s="16" t="str">
        <f t="shared" si="0"/>
        <v/>
      </c>
    </row>
    <row r="36" spans="1:10" x14ac:dyDescent="0.25">
      <c r="A36" s="11"/>
      <c r="B36" s="27" t="str">
        <f>IF(A36="","",(VLOOKUP(A36,Table3[],2,FALSE)))</f>
        <v/>
      </c>
      <c r="C36" s="28"/>
      <c r="D36" s="28"/>
      <c r="E36" s="28"/>
      <c r="F36" s="28"/>
      <c r="G36" s="29"/>
      <c r="H36" s="12"/>
      <c r="I36" s="16" t="str">
        <f>IF(A36="","",VLOOKUP(A36,Table3[],3,FALSE))</f>
        <v/>
      </c>
      <c r="J36" s="16" t="str">
        <f t="shared" ref="J36:J41" si="1">IF(ISERROR(H36*I36),"",H36*I36)</f>
        <v/>
      </c>
    </row>
    <row r="37" spans="1:10" x14ac:dyDescent="0.25">
      <c r="A37" s="11"/>
      <c r="B37" s="27" t="str">
        <f>IF(A37="","",(VLOOKUP(A37,Table3[],2,FALSE)))</f>
        <v/>
      </c>
      <c r="C37" s="28"/>
      <c r="D37" s="28"/>
      <c r="E37" s="28"/>
      <c r="F37" s="28"/>
      <c r="G37" s="29"/>
      <c r="H37" s="12"/>
      <c r="I37" s="16" t="str">
        <f>IF(A37="","",VLOOKUP(A37,Table3[],3,FALSE))</f>
        <v/>
      </c>
      <c r="J37" s="16" t="str">
        <f t="shared" si="1"/>
        <v/>
      </c>
    </row>
    <row r="38" spans="1:10" x14ac:dyDescent="0.25">
      <c r="A38" s="11"/>
      <c r="B38" s="27" t="str">
        <f>IF(A38="","",(VLOOKUP(A38,Table3[],2,FALSE)))</f>
        <v/>
      </c>
      <c r="C38" s="28"/>
      <c r="D38" s="28"/>
      <c r="E38" s="28"/>
      <c r="F38" s="28"/>
      <c r="G38" s="29"/>
      <c r="H38" s="12"/>
      <c r="I38" s="16" t="str">
        <f>IF(A38="","",VLOOKUP(A38,Table3[],3,FALSE))</f>
        <v/>
      </c>
      <c r="J38" s="16" t="str">
        <f t="shared" si="1"/>
        <v/>
      </c>
    </row>
    <row r="39" spans="1:10" x14ac:dyDescent="0.25">
      <c r="A39" s="11"/>
      <c r="B39" s="27" t="str">
        <f>IF(A39="","",(VLOOKUP(A39,Table3[],2,FALSE)))</f>
        <v/>
      </c>
      <c r="C39" s="28"/>
      <c r="D39" s="28"/>
      <c r="E39" s="28"/>
      <c r="F39" s="28"/>
      <c r="G39" s="29"/>
      <c r="H39" s="12"/>
      <c r="I39" s="16" t="str">
        <f>IF(A39="","",VLOOKUP(A39,Table3[],3,FALSE))</f>
        <v/>
      </c>
      <c r="J39" s="16" t="str">
        <f t="shared" si="1"/>
        <v/>
      </c>
    </row>
    <row r="40" spans="1:10" x14ac:dyDescent="0.25">
      <c r="A40" s="11"/>
      <c r="B40" s="27" t="str">
        <f>IF(A40="","",(VLOOKUP(A40,Table3[],2,FALSE)))</f>
        <v/>
      </c>
      <c r="C40" s="28"/>
      <c r="D40" s="28"/>
      <c r="E40" s="28"/>
      <c r="F40" s="28"/>
      <c r="G40" s="29"/>
      <c r="H40" s="12"/>
      <c r="I40" s="16" t="str">
        <f>IF(A40="","",VLOOKUP(A40,Table3[],3,FALSE))</f>
        <v/>
      </c>
      <c r="J40" s="16" t="str">
        <f t="shared" si="1"/>
        <v/>
      </c>
    </row>
    <row r="41" spans="1:10" x14ac:dyDescent="0.25">
      <c r="A41" s="11"/>
      <c r="B41" s="27" t="str">
        <f>IF(A41="","",(VLOOKUP(A41,Table3[],2,FALSE)))</f>
        <v/>
      </c>
      <c r="C41" s="28"/>
      <c r="D41" s="28"/>
      <c r="E41" s="28"/>
      <c r="F41" s="28"/>
      <c r="G41" s="29"/>
      <c r="H41" s="12"/>
      <c r="I41" s="16" t="str">
        <f>IF(A41="","",VLOOKUP(A41,Table3[],3,FALSE))</f>
        <v/>
      </c>
      <c r="J41" s="16" t="str">
        <f t="shared" si="1"/>
        <v/>
      </c>
    </row>
    <row r="42" spans="1:10" x14ac:dyDescent="0.25">
      <c r="A42" s="14"/>
      <c r="B42" s="32"/>
      <c r="C42" s="32"/>
      <c r="D42" s="39"/>
      <c r="E42" s="40"/>
      <c r="F42" s="40"/>
      <c r="G42" s="40"/>
      <c r="H42" s="20"/>
      <c r="I42" s="20"/>
      <c r="J42" s="20"/>
    </row>
    <row r="43" spans="1:10" x14ac:dyDescent="0.25">
      <c r="A43" s="30" t="s">
        <v>29</v>
      </c>
      <c r="B43" s="31"/>
      <c r="C43" s="31"/>
      <c r="D43" s="31"/>
      <c r="E43" s="31"/>
      <c r="F43" s="31"/>
      <c r="G43" s="31"/>
      <c r="H43" s="32"/>
      <c r="I43" s="15" t="s">
        <v>28</v>
      </c>
      <c r="J43" s="13">
        <f>SUM(J25:J41)</f>
        <v>0</v>
      </c>
    </row>
    <row r="44" spans="1:10" x14ac:dyDescent="0.25">
      <c r="A44" s="33"/>
      <c r="B44" s="34"/>
      <c r="C44" s="34"/>
      <c r="D44" s="34"/>
      <c r="E44" s="34"/>
      <c r="F44" s="34"/>
      <c r="G44" s="34"/>
      <c r="H44" s="35"/>
      <c r="I44" s="20"/>
      <c r="J44" s="20"/>
    </row>
    <row r="45" spans="1:10" x14ac:dyDescent="0.25">
      <c r="A45" s="36"/>
      <c r="B45" s="37"/>
      <c r="C45" s="37"/>
      <c r="D45" s="37"/>
      <c r="E45" s="37"/>
      <c r="F45" s="37"/>
      <c r="G45" s="37"/>
      <c r="H45" s="38"/>
      <c r="I45" s="20"/>
      <c r="J45" s="20"/>
    </row>
    <row r="46" spans="1:10" x14ac:dyDescent="0.25">
      <c r="A46" s="20"/>
      <c r="B46" s="17"/>
      <c r="C46" s="20"/>
      <c r="D46" s="20"/>
      <c r="E46" s="20"/>
      <c r="F46" s="20"/>
      <c r="G46" s="20"/>
      <c r="H46" s="20"/>
      <c r="I46" s="20"/>
      <c r="J46" s="20"/>
    </row>
    <row r="47" spans="1:10" x14ac:dyDescent="0.25">
      <c r="A47" s="20"/>
      <c r="B47" s="17"/>
      <c r="C47" s="20"/>
      <c r="D47" s="20"/>
      <c r="E47" s="20"/>
      <c r="F47" s="20"/>
      <c r="G47" s="20"/>
      <c r="H47" s="20"/>
      <c r="I47" s="20"/>
      <c r="J47" s="20"/>
    </row>
  </sheetData>
  <sheetProtection insertRows="0" sort="0" autoFilter="0"/>
  <dataConsolidate/>
  <mergeCells count="51">
    <mergeCell ref="I3:J3"/>
    <mergeCell ref="I4:J4"/>
    <mergeCell ref="I6:J6"/>
    <mergeCell ref="I13:J14"/>
    <mergeCell ref="I5:J5"/>
    <mergeCell ref="C6:D6"/>
    <mergeCell ref="I18:J19"/>
    <mergeCell ref="C18:D18"/>
    <mergeCell ref="I12:J12"/>
    <mergeCell ref="I15:J15"/>
    <mergeCell ref="I16:J16"/>
    <mergeCell ref="I17:J17"/>
    <mergeCell ref="C12:D12"/>
    <mergeCell ref="C13:D13"/>
    <mergeCell ref="C14:D14"/>
    <mergeCell ref="C15:D15"/>
    <mergeCell ref="A8:J8"/>
    <mergeCell ref="A9:J9"/>
    <mergeCell ref="I22:K22"/>
    <mergeCell ref="F21:H21"/>
    <mergeCell ref="C16:D16"/>
    <mergeCell ref="C17:D17"/>
    <mergeCell ref="A21:B21"/>
    <mergeCell ref="C21:E21"/>
    <mergeCell ref="I21:K21"/>
    <mergeCell ref="A22:B22"/>
    <mergeCell ref="F22:H22"/>
    <mergeCell ref="C22:E22"/>
    <mergeCell ref="C19:D19"/>
    <mergeCell ref="B28:G28"/>
    <mergeCell ref="B29:G29"/>
    <mergeCell ref="B30:G30"/>
    <mergeCell ref="B24:G24"/>
    <mergeCell ref="B25:G25"/>
    <mergeCell ref="B26:G26"/>
    <mergeCell ref="B27:G27"/>
    <mergeCell ref="B39:G39"/>
    <mergeCell ref="B37:G37"/>
    <mergeCell ref="A43:H43"/>
    <mergeCell ref="A44:H45"/>
    <mergeCell ref="B42:C42"/>
    <mergeCell ref="D42:G42"/>
    <mergeCell ref="B40:G40"/>
    <mergeCell ref="B41:G41"/>
    <mergeCell ref="B34:G34"/>
    <mergeCell ref="B35:G35"/>
    <mergeCell ref="B36:G36"/>
    <mergeCell ref="B31:G31"/>
    <mergeCell ref="B38:G38"/>
    <mergeCell ref="B32:G32"/>
    <mergeCell ref="B33:G33"/>
  </mergeCells>
  <hyperlinks>
    <hyperlink ref="A9" r:id="rId1" xr:uid="{00000000-0004-0000-0000-000000000000}"/>
    <hyperlink ref="A9:J9" r:id="rId2" display="tfppcustomerservice@tycoint.com" xr:uid="{00000000-0004-0000-0000-000001000000}"/>
  </hyperlinks>
  <pageMargins left="0.7" right="0.7" top="0.75" bottom="0.65833333333333299" header="0.3" footer="0.3"/>
  <pageSetup orientation="portrait" r:id="rId3"/>
  <headerFooter>
    <oddHeader xml:space="preserve">&amp;LTyco Fire &amp; Security GmbH
Switzerland&amp;C&amp;"Calibri,Regular"&amp;10&amp;K000000Johnson Controls: Confidential&amp;1#
&amp;"-,Bold"&amp;11Purchase Order 
Effective October 1, 2022&amp;RVictor von Bruns Strasse 21
8212 Neuhausen am Rheinfall 
</oddHeader>
    <oddFooter>&amp;C&amp;1#&amp;"Calibri"&amp;12&amp;K000000Johnson Controls: Confidential</oddFooter>
  </headerFooter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DNU!$A$1:$A$2</xm:f>
          </x14:formula1>
          <xm:sqref>A22:B22</xm:sqref>
        </x14:dataValidation>
        <x14:dataValidation type="list" allowBlank="1" showInputMessage="1" showErrorMessage="1" xr:uid="{00000000-0002-0000-0000-000001000000}">
          <x14:formula1>
            <xm:f>DNU!$B$1:$B$5</xm:f>
          </x14:formula1>
          <xm:sqref>C22:E22</xm:sqref>
        </x14:dataValidation>
        <x14:dataValidation type="list" allowBlank="1" showInputMessage="1" showErrorMessage="1" xr:uid="{00000000-0002-0000-0000-000002000000}">
          <x14:formula1>
            <xm:f>'Product Portfolio'!$B$4:$B$47</xm:f>
          </x14:formula1>
          <xm:sqref>A25:A41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6" sqref="B6"/>
    </sheetView>
  </sheetViews>
  <sheetFormatPr defaultRowHeight="15" x14ac:dyDescent="0.25"/>
  <cols>
    <col min="2" max="2" width="16.7109375" bestFit="1" customWidth="1"/>
  </cols>
  <sheetData>
    <row r="1" spans="1:2" x14ac:dyDescent="0.25">
      <c r="A1" t="s">
        <v>30</v>
      </c>
      <c r="B1" t="s">
        <v>31</v>
      </c>
    </row>
    <row r="2" spans="1:2" x14ac:dyDescent="0.25">
      <c r="A2" t="s">
        <v>32</v>
      </c>
      <c r="B2" t="s">
        <v>33</v>
      </c>
    </row>
    <row r="3" spans="1:2" x14ac:dyDescent="0.25">
      <c r="B3" t="s">
        <v>34</v>
      </c>
    </row>
    <row r="4" spans="1:2" x14ac:dyDescent="0.25">
      <c r="B4" t="s">
        <v>35</v>
      </c>
    </row>
    <row r="5" spans="1:2" x14ac:dyDescent="0.25">
      <c r="B5" t="s">
        <v>36</v>
      </c>
    </row>
  </sheetData>
  <pageMargins left="0.7" right="0.7" top="0.75" bottom="0.75" header="0.3" footer="0.3"/>
  <pageSetup orientation="portrait" r:id="rId1"/>
  <headerFooter>
    <oddHeader>&amp;C&amp;"Calibri"&amp;10&amp;K000000Johnson Controls: Confidential&amp;1#</oddHeader>
    <oddFooter>&amp;C&amp;1#&amp;"Calibri"&amp;12&amp;K000000Johnson Controls: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CILocationTaxHTField0 xmlns="4a515595-3f0e-4819-b58c-1f9caa52f090">
      <Terms xmlns="http://schemas.microsoft.com/office/infopath/2007/PartnerControls"/>
    </JCILocationTaxHTField0>
    <DataClassificationLevelTaxHTField0 xmlns="4a515595-3f0e-4819-b58c-1f9caa52f090">
      <Terms xmlns="http://schemas.microsoft.com/office/infopath/2007/PartnerControls"/>
    </DataClassificationLevelTaxHTField0>
    <JCIBusinessUnitTaxHTField0 xmlns="4a515595-3f0e-4819-b58c-1f9caa52f090">
      <Terms xmlns="http://schemas.microsoft.com/office/infopath/2007/PartnerControls"/>
    </JCIBusinessUnitTaxHTField0>
    <JCILanguageTaxHTField0 xmlns="4a515595-3f0e-4819-b58c-1f9caa52f090">
      <Terms xmlns="http://schemas.microsoft.com/office/infopath/2007/PartnerControls"/>
    </JCILanguageTaxHTField0>
    <TopicTaxHTField0 xmlns="4a515595-3f0e-4819-b58c-1f9caa52f090">
      <Terms xmlns="http://schemas.microsoft.com/office/infopath/2007/PartnerControls"/>
    </TopicTaxHTField0>
    <TaxCatchAll xmlns="e3e2664a-4298-401e-9fa6-8f5325dd293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2a00314-ae30-474d-911b-f8e025e1af2d" ContentTypeId="0x010100EA254AAEB50D427F87E6DD3EC4BD2437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JCI Document" ma:contentTypeID="0x010100EA254AAEB50D427F87E6DD3EC4BD243700FD0BF79FEC4BE945B69361A994113849" ma:contentTypeVersion="5" ma:contentTypeDescription="JCI Document" ma:contentTypeScope="" ma:versionID="30f6881a1b0b77a67eda0a943376b895">
  <xsd:schema xmlns:xsd="http://www.w3.org/2001/XMLSchema" xmlns:xs="http://www.w3.org/2001/XMLSchema" xmlns:p="http://schemas.microsoft.com/office/2006/metadata/properties" xmlns:ns2="4a515595-3f0e-4819-b58c-1f9caa52f090" xmlns:ns3="e3e2664a-4298-401e-9fa6-8f5325dd2938" targetNamespace="http://schemas.microsoft.com/office/2006/metadata/properties" ma:root="true" ma:fieldsID="b7a8de8e608cb5e8a635e8824b375a33" ns2:_="" ns3:_="">
    <xsd:import namespace="4a515595-3f0e-4819-b58c-1f9caa52f090"/>
    <xsd:import namespace="e3e2664a-4298-401e-9fa6-8f5325dd2938"/>
    <xsd:element name="properties">
      <xsd:complexType>
        <xsd:sequence>
          <xsd:element name="documentManagement">
            <xsd:complexType>
              <xsd:all>
                <xsd:element ref="ns2:JCIBusinessUnitTaxHTField0" minOccurs="0"/>
                <xsd:element ref="ns2:JCILocationTaxHTField0" minOccurs="0"/>
                <xsd:element ref="ns2:JCILanguageTaxHTField0" minOccurs="0"/>
                <xsd:element ref="ns2:TopicTaxHTField0" minOccurs="0"/>
                <xsd:element ref="ns2:DataClassificationLevelTaxHTField0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5595-3f0e-4819-b58c-1f9caa52f090" elementFormDefault="qualified">
    <xsd:import namespace="http://schemas.microsoft.com/office/2006/documentManagement/types"/>
    <xsd:import namespace="http://schemas.microsoft.com/office/infopath/2007/PartnerControls"/>
    <xsd:element name="JCIBusinessUnitTaxHTField0" ma:index="9" nillable="true" ma:taxonomy="true" ma:internalName="JCIBusinessUnitTaxHTField0" ma:taxonomyFieldName="JCIBusinessUnit" ma:displayName="JCI Business Unit" ma:readOnly="false" ma:default="" ma:fieldId="{24d4f6e7-885d-4561-8381-5613b813a45f}" ma:taxonomyMulti="true" ma:sspId="f2a00314-ae30-474d-911b-f8e025e1af2d" ma:termSetId="9cb87515-392a-4392-b6bb-9d224e1d43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ILocationTaxHTField0" ma:index="11" nillable="true" ma:taxonomy="true" ma:internalName="JCILocationTaxHTField0" ma:taxonomyFieldName="JCILocation" ma:displayName="JCI Location" ma:readOnly="false" ma:default="" ma:fieldId="{617e4336-b4c5-4c11-a84a-563b34604034}" ma:sspId="f2a00314-ae30-474d-911b-f8e025e1af2d" ma:termSetId="07003981-637c-4838-a343-bac88dd288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ILanguageTaxHTField0" ma:index="13" nillable="true" ma:taxonomy="true" ma:internalName="JCILanguageTaxHTField0" ma:taxonomyFieldName="JCILanguage" ma:displayName="JCI Language" ma:fieldId="{24f4bd7e-396c-4b09-a734-43ac5ad5d554}" ma:sspId="f2a00314-ae30-474d-911b-f8e025e1af2d" ma:termSetId="0762c3c1-5030-4853-9ae8-983fa53de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opicTaxHTField0" ma:index="15" nillable="true" ma:taxonomy="true" ma:internalName="TopicTaxHTField0" ma:taxonomyFieldName="Topic" ma:displayName="Topic" ma:fieldId="{cc23096b-b68a-4ab9-bdbc-041cb02baae8}" ma:sspId="f2a00314-ae30-474d-911b-f8e025e1af2d" ma:termSetId="a5a0fed3-45dd-484f-a67e-3cafc0ec6d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aClassificationLevelTaxHTField0" ma:index="17" nillable="true" ma:taxonomy="true" ma:internalName="DataClassificationLevelTaxHTField0" ma:taxonomyFieldName="DataClassificationLevel" ma:displayName="Data Classification Level" ma:readOnly="false" ma:default="" ma:fieldId="{6e650b06-ad35-42d8-9b98-3f3a368024d7}" ma:sspId="f2a00314-ae30-474d-911b-f8e025e1af2d" ma:termSetId="36eb6eb5-fd24-49d9-953c-2dddb29c16a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2664a-4298-401e-9fa6-8f5325dd29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02fffb3-aac7-4e6d-bc59-af62d745a11d}" ma:internalName="TaxCatchAll" ma:showField="CatchAllData" ma:web="4a515595-3f0e-4819-b58c-1f9caa52f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1BE98D-8BE5-43D9-9239-BD4F64AE38B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3e2664a-4298-401e-9fa6-8f5325dd2938"/>
    <ds:schemaRef ds:uri="4a515595-3f0e-4819-b58c-1f9caa52f09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1B280C-08C8-4F78-9E9E-8EA777A639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7385CB-0E96-46A0-98D3-9040D5E7D35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BB7781E-9793-47FD-A648-F35A18B27CDF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BB1010B8-1448-4F10-A499-AD62F16AE6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5595-3f0e-4819-b58c-1f9caa52f090"/>
    <ds:schemaRef ds:uri="e3e2664a-4298-401e-9fa6-8f5325dd29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Portfolio</vt:lpstr>
      <vt:lpstr>Purchase Order</vt:lpstr>
      <vt:lpstr>DNU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Pizzini</dc:creator>
  <cp:keywords/>
  <dc:description/>
  <cp:lastModifiedBy>Tony Gryscavage</cp:lastModifiedBy>
  <cp:revision/>
  <cp:lastPrinted>2022-09-19T17:20:07Z</cp:lastPrinted>
  <dcterms:created xsi:type="dcterms:W3CDTF">2018-11-05T16:06:01Z</dcterms:created>
  <dcterms:modified xsi:type="dcterms:W3CDTF">2022-09-19T17:22:16Z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 Classification">
    <vt:lpwstr>Internal </vt:lpwstr>
  </property>
  <property fmtid="{D5CDD505-2E9C-101B-9397-08002B2CF9AE}" pid="3" name="ContentTypeId">
    <vt:lpwstr>0x010100EA254AAEB50D427F87E6DD3EC4BD243700FD0BF79FEC4BE945B69361A994113849</vt:lpwstr>
  </property>
  <property fmtid="{D5CDD505-2E9C-101B-9397-08002B2CF9AE}" pid="4" name="Topic">
    <vt:lpwstr/>
  </property>
  <property fmtid="{D5CDD505-2E9C-101B-9397-08002B2CF9AE}" pid="5" name="JCILanguage">
    <vt:lpwstr/>
  </property>
  <property fmtid="{D5CDD505-2E9C-101B-9397-08002B2CF9AE}" pid="6" name="DataClassificationLevel">
    <vt:lpwstr/>
  </property>
  <property fmtid="{D5CDD505-2E9C-101B-9397-08002B2CF9AE}" pid="7" name="JCILocation">
    <vt:lpwstr/>
  </property>
  <property fmtid="{D5CDD505-2E9C-101B-9397-08002B2CF9AE}" pid="8" name="JCIBusinessUnit">
    <vt:lpwstr/>
  </property>
  <property fmtid="{D5CDD505-2E9C-101B-9397-08002B2CF9AE}" pid="9" name="MSIP_Label_f6f6883b-745c-41a5-8a4b-163f0722ecc3_Enabled">
    <vt:lpwstr>true</vt:lpwstr>
  </property>
  <property fmtid="{D5CDD505-2E9C-101B-9397-08002B2CF9AE}" pid="10" name="MSIP_Label_f6f6883b-745c-41a5-8a4b-163f0722ecc3_SetDate">
    <vt:lpwstr>2022-09-19T17:22:16Z</vt:lpwstr>
  </property>
  <property fmtid="{D5CDD505-2E9C-101B-9397-08002B2CF9AE}" pid="11" name="MSIP_Label_f6f6883b-745c-41a5-8a4b-163f0722ecc3_Method">
    <vt:lpwstr>Privileged</vt:lpwstr>
  </property>
  <property fmtid="{D5CDD505-2E9C-101B-9397-08002B2CF9AE}" pid="12" name="MSIP_Label_f6f6883b-745c-41a5-8a4b-163f0722ecc3_Name">
    <vt:lpwstr>f6f6883b-745c-41a5-8a4b-163f0722ecc3</vt:lpwstr>
  </property>
  <property fmtid="{D5CDD505-2E9C-101B-9397-08002B2CF9AE}" pid="13" name="MSIP_Label_f6f6883b-745c-41a5-8a4b-163f0722ecc3_SiteId">
    <vt:lpwstr>a1f1e214-7ded-45b6-81a1-9e8ae3459641</vt:lpwstr>
  </property>
  <property fmtid="{D5CDD505-2E9C-101B-9397-08002B2CF9AE}" pid="14" name="MSIP_Label_f6f6883b-745c-41a5-8a4b-163f0722ecc3_ActionId">
    <vt:lpwstr>3aadffb3-c7fc-41e6-8235-c616c5a009df</vt:lpwstr>
  </property>
  <property fmtid="{D5CDD505-2E9C-101B-9397-08002B2CF9AE}" pid="15" name="MSIP_Label_f6f6883b-745c-41a5-8a4b-163f0722ecc3_ContentBits">
    <vt:lpwstr>3</vt:lpwstr>
  </property>
</Properties>
</file>